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Groups\CAD\SI\Certification\"/>
    </mc:Choice>
  </mc:AlternateContent>
  <bookViews>
    <workbookView xWindow="0" yWindow="0" windowWidth="19200" windowHeight="10860"/>
  </bookViews>
  <sheets>
    <sheet name="SAMPLE" sheetId="2" r:id="rId1"/>
  </sheets>
  <definedNames>
    <definedName name="_xlnm.Print_Area" localSheetId="0">SAMPLE!$A$1:$M$43</definedName>
  </definedNames>
  <calcPr calcId="162913" concurrentCalc="0"/>
</workbook>
</file>

<file path=xl/calcChain.xml><?xml version="1.0" encoding="utf-8"?>
<calcChain xmlns="http://schemas.openxmlformats.org/spreadsheetml/2006/main">
  <c r="H41" i="2" l="1"/>
  <c r="H42" i="2"/>
  <c r="J12" i="2"/>
  <c r="H12" i="2"/>
  <c r="F12" i="2"/>
  <c r="D12" i="2"/>
  <c r="B12" i="2"/>
  <c r="L33" i="2"/>
  <c r="L35" i="2"/>
  <c r="L27" i="2"/>
  <c r="L30" i="2"/>
  <c r="I17" i="2"/>
  <c r="B20" i="2"/>
  <c r="J19" i="2"/>
  <c r="J18" i="2"/>
  <c r="L18" i="2"/>
  <c r="J17" i="2"/>
  <c r="J16" i="2"/>
  <c r="L16" i="2"/>
  <c r="J14" i="2"/>
  <c r="J15" i="2"/>
  <c r="L15" i="2"/>
  <c r="D22" i="2"/>
  <c r="F22" i="2"/>
  <c r="H22" i="2"/>
  <c r="B22" i="2"/>
  <c r="L19" i="2"/>
  <c r="H20" i="2"/>
  <c r="F20" i="2"/>
  <c r="D20" i="2"/>
  <c r="G16" i="2"/>
  <c r="L36" i="2"/>
  <c r="J43" i="2"/>
  <c r="C14" i="2"/>
  <c r="J22" i="2"/>
  <c r="L22" i="2"/>
  <c r="G27" i="2"/>
  <c r="L17" i="2"/>
  <c r="J20" i="2"/>
  <c r="L20" i="2"/>
  <c r="I27" i="2"/>
  <c r="I18" i="2"/>
  <c r="I15" i="2"/>
  <c r="I20" i="2"/>
  <c r="I19" i="2"/>
  <c r="I14" i="2"/>
  <c r="G17" i="2"/>
  <c r="G20" i="2"/>
  <c r="G22" i="2"/>
  <c r="G14" i="2"/>
  <c r="G18" i="2"/>
  <c r="I16" i="2"/>
  <c r="H24" i="2"/>
  <c r="G15" i="2"/>
  <c r="G19" i="2"/>
  <c r="F24" i="2"/>
  <c r="I22" i="2"/>
  <c r="L14" i="2"/>
  <c r="C27" i="2"/>
  <c r="C19" i="2"/>
  <c r="C22" i="2"/>
  <c r="C20" i="2"/>
  <c r="C17" i="2"/>
  <c r="C15" i="2"/>
  <c r="B24" i="2"/>
  <c r="C18" i="2"/>
  <c r="C16" i="2"/>
  <c r="L29" i="2"/>
  <c r="L31" i="2"/>
  <c r="K19" i="2"/>
  <c r="K27" i="2"/>
  <c r="J24" i="2"/>
  <c r="L12" i="2"/>
  <c r="M18" i="2"/>
  <c r="K22" i="2"/>
  <c r="K15" i="2"/>
  <c r="K20" i="2"/>
  <c r="K16" i="2"/>
  <c r="K17" i="2"/>
  <c r="K18" i="2"/>
  <c r="K14" i="2"/>
  <c r="M33" i="2"/>
  <c r="M20" i="2"/>
  <c r="M19" i="2"/>
  <c r="M14" i="2"/>
  <c r="M22" i="2"/>
  <c r="M27" i="2"/>
  <c r="L24" i="2"/>
  <c r="M17" i="2"/>
  <c r="M15" i="2"/>
  <c r="M16" i="2"/>
  <c r="E18" i="2"/>
  <c r="D24" i="2"/>
  <c r="E27" i="2"/>
  <c r="E14" i="2"/>
  <c r="E17" i="2"/>
  <c r="E19" i="2"/>
  <c r="E22" i="2"/>
  <c r="E15" i="2"/>
  <c r="E16" i="2"/>
  <c r="E20" i="2"/>
  <c r="H43" i="2"/>
</calcChain>
</file>

<file path=xl/sharedStrings.xml><?xml version="1.0" encoding="utf-8"?>
<sst xmlns="http://schemas.openxmlformats.org/spreadsheetml/2006/main" count="55" uniqueCount="45">
  <si>
    <t>SI Group</t>
  </si>
  <si>
    <t>Non SI Group</t>
  </si>
  <si>
    <t>Grade</t>
  </si>
  <si>
    <t>Number</t>
  </si>
  <si>
    <t>Percent</t>
  </si>
  <si>
    <t>A</t>
  </si>
  <si>
    <t>B</t>
  </si>
  <si>
    <t>C</t>
  </si>
  <si>
    <t>D</t>
  </si>
  <si>
    <t>F</t>
  </si>
  <si>
    <t>W</t>
  </si>
  <si>
    <t>Total Enrollment</t>
  </si>
  <si>
    <t xml:space="preserve">Total Contact Hours of SI Participating Students </t>
  </si>
  <si>
    <t>Mean Number of Sessions Attended by SI Participants</t>
  </si>
  <si>
    <t>Mean Size of SI Sessions</t>
  </si>
  <si>
    <t>UMKC</t>
  </si>
  <si>
    <t>4-point scale</t>
  </si>
  <si>
    <t>12-point scale</t>
  </si>
  <si>
    <t>Mean Final Grade of SI Participants</t>
  </si>
  <si>
    <t xml:space="preserve">Mean Final Grade of Non-SI Participants </t>
  </si>
  <si>
    <t>Difference from SI to Non-SI group</t>
  </si>
  <si>
    <t xml:space="preserve">Total Number and Percentage of Graded Students Attending SI </t>
  </si>
  <si>
    <t>Combined A, B, &amp; C</t>
  </si>
  <si>
    <t>Combined D, F, &amp; W</t>
  </si>
  <si>
    <t>Grade Point Average</t>
  </si>
  <si>
    <t>Total Graded Enrollment</t>
  </si>
  <si>
    <t>AT, I, NC, NR</t>
  </si>
  <si>
    <t>Total Audit (AT), Incomplete (I), Non-Credit (NC), and Not Reported (NR)</t>
  </si>
  <si>
    <t>Number of Session Hours Offered During the Term</t>
  </si>
  <si>
    <t>Supplemental Instruction Summary Report</t>
  </si>
  <si>
    <t>University of Missouri-Kansas City</t>
  </si>
  <si>
    <t>SI and Non-SI Group Comparison</t>
  </si>
  <si>
    <t>Mean of Student Satisfaction with SI Leader ( 1=low, 5=high)</t>
  </si>
  <si>
    <t>Coordinator:  Jessica Elam</t>
  </si>
  <si>
    <t>Fall 2015</t>
  </si>
  <si>
    <t>10+</t>
  </si>
  <si>
    <t>1 - 4</t>
  </si>
  <si>
    <t>5 - 9</t>
  </si>
  <si>
    <t>Total SI</t>
  </si>
  <si>
    <t>Total N</t>
  </si>
  <si>
    <t>Session</t>
  </si>
  <si>
    <t>SI+Non SI</t>
  </si>
  <si>
    <t xml:space="preserve"> Instructor: First + Last Name</t>
  </si>
  <si>
    <t>Course: Course 100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</si>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</sst>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0"/>
      <name val="Century Gothic"/>
      <family val="2"/>
    </font>
    <font>
      <b/>
      <sz val="18"/>
      <name val="Tw Cen MT"/>
      <family val="2"/>
    </font>
    <font>
      <sz val="11"/>
      <name val="Tw Cen MT"/>
      <family val="2"/>
    </font>
    <font>
      <b/>
      <sz val="14"/>
      <name val="Tw Cen MT"/>
      <family val="2"/>
    </font>
    <font>
      <sz val="10"/>
      <name val="Tw Cen MT"/>
      <family val="2"/>
    </font>
    <font>
      <sz val="12"/>
      <name val="Tw Cen MT"/>
      <family val="2"/>
    </font>
    <font>
      <sz val="11"/>
      <name val="Corbel"/>
      <family val="2"/>
    </font>
    <font>
      <b/>
      <sz val="14"/>
      <name val="Corbel"/>
      <family val="2"/>
    </font>
    <font>
      <sz val="10"/>
      <name val="Corbel"/>
      <family val="2"/>
    </font>
    <font>
      <b/>
      <sz val="10"/>
      <name val="Corbel"/>
      <family val="2"/>
    </font>
    <font>
      <b/>
      <sz val="11"/>
      <name val="Corbel"/>
      <family val="2"/>
    </font>
    <font>
      <sz val="12"/>
      <name val="Corbel"/>
      <family val="2"/>
    </font>
    <font>
      <sz val="9"/>
      <name val="Corbel"/>
      <family val="2"/>
    </font>
    <font>
      <b/>
      <sz val="15"/>
      <name val="Corbel"/>
      <family val="2"/>
    </font>
    <font>
      <b/>
      <sz val="20"/>
      <name val="Corbel"/>
      <family val="2"/>
    </font>
    <font>
      <b/>
      <sz val="14"/>
      <color theme="0"/>
      <name val="Corbel"/>
      <family val="2"/>
    </font>
    <font>
      <sz val="14"/>
      <color theme="0"/>
      <name val="Corbel"/>
      <family val="2"/>
    </font>
    <font>
      <u/>
      <sz val="18"/>
      <name val="Tw Cen MT"/>
      <family val="2"/>
    </font>
    <font>
      <sz val="14"/>
      <name val="Tw Cen MT"/>
      <family val="2"/>
    </font>
    <font>
      <b/>
      <sz val="16"/>
      <color theme="0"/>
      <name val="Corbe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/>
    </xf>
    <xf numFmtId="0" fontId="1" fillId="0" borderId="0" xfId="0" applyFont="1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0" fillId="0" borderId="0" xfId="0" applyBorder="1" applyAlignment="1">
      <alignment horizontal="center"/>
    </xf>
    <xf numFmtId="0" fontId="8" fillId="0" borderId="0" xfId="0" applyFont="1" applyBorder="1"/>
    <xf numFmtId="0" fontId="11" fillId="0" borderId="0" xfId="0" applyFont="1" applyBorder="1"/>
    <xf numFmtId="0" fontId="10" fillId="0" borderId="0" xfId="0" applyFont="1" applyBorder="1" applyAlignment="1">
      <alignment horizontal="centerContinuous"/>
    </xf>
    <xf numFmtId="0" fontId="9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20" fillId="0" borderId="0" xfId="0" applyFont="1"/>
    <xf numFmtId="0" fontId="21" fillId="2" borderId="6" xfId="0" applyFont="1" applyFill="1" applyBorder="1" applyAlignment="1">
      <alignment horizontal="center" vertical="center"/>
    </xf>
    <xf numFmtId="9" fontId="20" fillId="0" borderId="6" xfId="1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/>
    </xf>
    <xf numFmtId="9" fontId="20" fillId="0" borderId="6" xfId="0" applyNumberFormat="1" applyFont="1" applyFill="1" applyBorder="1" applyAlignment="1" applyProtection="1">
      <alignment horizontal="center" vertical="center"/>
      <protection locked="0"/>
    </xf>
    <xf numFmtId="9" fontId="20" fillId="0" borderId="6" xfId="0" applyNumberFormat="1" applyFont="1" applyFill="1" applyBorder="1" applyAlignment="1" applyProtection="1">
      <alignment horizontal="center" vertical="center"/>
    </xf>
    <xf numFmtId="0" fontId="20" fillId="0" borderId="6" xfId="1" applyNumberFormat="1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Border="1"/>
    <xf numFmtId="0" fontId="24" fillId="3" borderId="0" xfId="0" quotePrefix="1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0" fillId="3" borderId="0" xfId="0" applyFill="1" applyBorder="1"/>
    <xf numFmtId="0" fontId="11" fillId="3" borderId="0" xfId="0" applyFont="1" applyFill="1" applyBorder="1"/>
    <xf numFmtId="0" fontId="24" fillId="3" borderId="9" xfId="0" applyFont="1" applyFill="1" applyBorder="1" applyProtection="1"/>
    <xf numFmtId="0" fontId="24" fillId="3" borderId="6" xfId="0" applyFont="1" applyFill="1" applyBorder="1"/>
    <xf numFmtId="0" fontId="24" fillId="3" borderId="7" xfId="0" applyFont="1" applyFill="1" applyBorder="1"/>
    <xf numFmtId="0" fontId="24" fillId="3" borderId="8" xfId="0" applyFont="1" applyFill="1" applyBorder="1"/>
    <xf numFmtId="0" fontId="24" fillId="3" borderId="9" xfId="0" applyFont="1" applyFill="1" applyBorder="1"/>
    <xf numFmtId="9" fontId="24" fillId="3" borderId="6" xfId="0" applyNumberFormat="1" applyFont="1" applyFill="1" applyBorder="1" applyProtection="1"/>
    <xf numFmtId="1" fontId="24" fillId="3" borderId="9" xfId="0" applyNumberFormat="1" applyFont="1" applyFill="1" applyBorder="1" applyProtection="1"/>
    <xf numFmtId="0" fontId="20" fillId="0" borderId="6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1" fillId="7" borderId="10" xfId="0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6" fillId="3" borderId="0" xfId="0" applyFont="1" applyFill="1" applyBorder="1" applyAlignment="1">
      <alignment vertical="top"/>
    </xf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4" fillId="3" borderId="7" xfId="0" applyFont="1" applyFill="1" applyBorder="1" applyAlignment="1"/>
    <xf numFmtId="0" fontId="24" fillId="3" borderId="8" xfId="0" applyFont="1" applyFill="1" applyBorder="1" applyAlignment="1"/>
    <xf numFmtId="9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31" fillId="9" borderId="7" xfId="0" applyFont="1" applyFill="1" applyBorder="1" applyAlignment="1">
      <alignment horizontal="center"/>
    </xf>
    <xf numFmtId="0" fontId="31" fillId="9" borderId="8" xfId="0" applyFont="1" applyFill="1" applyBorder="1" applyAlignment="1">
      <alignment horizontal="center"/>
    </xf>
    <xf numFmtId="0" fontId="31" fillId="9" borderId="9" xfId="0" applyFont="1" applyFill="1" applyBorder="1" applyAlignment="1">
      <alignment horizontal="center"/>
    </xf>
    <xf numFmtId="9" fontId="20" fillId="0" borderId="1" xfId="0" applyNumberFormat="1" applyFont="1" applyFill="1" applyBorder="1" applyAlignment="1" applyProtection="1">
      <alignment horizontal="center"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27" fillId="8" borderId="7" xfId="0" applyFont="1" applyFill="1" applyBorder="1" applyAlignment="1">
      <alignment horizontal="center" vertical="center"/>
    </xf>
    <xf numFmtId="0" fontId="27" fillId="8" borderId="9" xfId="0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21" fillId="8" borderId="7" xfId="0" applyFont="1" applyFill="1" applyBorder="1" applyAlignment="1" applyProtection="1">
      <alignment horizontal="center" vertical="center"/>
      <protection locked="0"/>
    </xf>
    <xf numFmtId="0" fontId="21" fillId="8" borderId="9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30" fillId="3" borderId="0" xfId="0" applyFont="1" applyFill="1" applyAlignment="1">
      <alignment horizontal="center" vertical="center" wrapText="1"/>
    </xf>
    <xf numFmtId="0" fontId="30" fillId="3" borderId="5" xfId="0" applyFont="1" applyFill="1" applyBorder="1" applyAlignment="1">
      <alignment vertical="center" wrapText="1"/>
    </xf>
    <xf numFmtId="0" fontId="27" fillId="7" borderId="7" xfId="0" applyFont="1" applyFill="1" applyBorder="1" applyAlignment="1">
      <alignment horizontal="center" vertical="center"/>
    </xf>
    <xf numFmtId="0" fontId="28" fillId="7" borderId="9" xfId="0" applyFont="1" applyFill="1" applyBorder="1" applyAlignment="1">
      <alignment horizontal="center" vertical="center"/>
    </xf>
    <xf numFmtId="0" fontId="21" fillId="6" borderId="7" xfId="0" applyFont="1" applyFill="1" applyBorder="1" applyAlignment="1" applyProtection="1">
      <alignment horizontal="center" vertical="center"/>
      <protection locked="0"/>
    </xf>
    <xf numFmtId="0" fontId="21" fillId="6" borderId="9" xfId="0" applyFont="1" applyFill="1" applyBorder="1" applyAlignment="1" applyProtection="1">
      <alignment horizontal="center" vertical="center"/>
      <protection locked="0"/>
    </xf>
    <xf numFmtId="49" fontId="21" fillId="6" borderId="7" xfId="0" applyNumberFormat="1" applyFont="1" applyFill="1" applyBorder="1" applyAlignment="1">
      <alignment horizontal="center" vertical="center"/>
    </xf>
    <xf numFmtId="49" fontId="21" fillId="6" borderId="9" xfId="0" applyNumberFormat="1" applyFont="1" applyFill="1" applyBorder="1" applyAlignment="1">
      <alignment horizontal="center" vertical="center"/>
    </xf>
    <xf numFmtId="0" fontId="21" fillId="7" borderId="3" xfId="0" applyFont="1" applyFill="1" applyBorder="1" applyAlignment="1" applyProtection="1">
      <alignment horizontal="center" vertical="center"/>
      <protection locked="0"/>
    </xf>
    <xf numFmtId="0" fontId="21" fillId="7" borderId="4" xfId="0" applyFont="1" applyFill="1" applyBorder="1" applyAlignment="1" applyProtection="1">
      <alignment horizontal="center" vertical="center"/>
      <protection locked="0"/>
    </xf>
    <xf numFmtId="2" fontId="25" fillId="3" borderId="12" xfId="0" applyNumberFormat="1" applyFont="1" applyFill="1" applyBorder="1" applyAlignment="1" applyProtection="1">
      <alignment horizontal="center"/>
    </xf>
    <xf numFmtId="2" fontId="25" fillId="3" borderId="12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26" fillId="3" borderId="15" xfId="0" applyFont="1" applyFill="1" applyBorder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/>
      <protection locked="0"/>
    </xf>
    <xf numFmtId="0" fontId="21" fillId="4" borderId="9" xfId="0" applyFont="1" applyFill="1" applyBorder="1" applyAlignment="1" applyProtection="1">
      <alignment horizontal="center" vertical="center"/>
      <protection locked="0"/>
    </xf>
    <xf numFmtId="0" fontId="21" fillId="4" borderId="7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66"/>
      <color rgb="FFCC0000"/>
      <color rgb="FFFF9900"/>
      <color rgb="FFFFCC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zoomScale="90" zoomScaleNormal="90" workbookViewId="0">
      <selection activeCell="J24" sqref="J24:J25"/>
    </sheetView>
  </sheetViews>
  <sheetFormatPr defaultRowHeight="12.75" x14ac:dyDescent="0.2"/>
  <cols>
    <col min="1" max="9" width="12" style="1" customWidth="1"/>
    <col min="10" max="10" width="11.7109375" style="1" customWidth="1"/>
    <col min="11" max="11" width="10.85546875" style="1" customWidth="1"/>
    <col min="12" max="12" width="12.140625" style="1" bestFit="1" customWidth="1"/>
    <col min="13" max="13" width="13.28515625" style="1" customWidth="1"/>
    <col min="14" max="14" width="9.140625" style="1"/>
    <col min="15" max="15" width="8.85546875" style="1" customWidth="1"/>
    <col min="16" max="16384" width="9.140625" style="1"/>
  </cols>
  <sheetData>
    <row r="1" spans="1:20" ht="23.25" x14ac:dyDescent="0.35">
      <c r="A1" s="73" t="s">
        <v>29</v>
      </c>
      <c r="B1" s="73"/>
      <c r="C1" s="73"/>
      <c r="D1" s="73"/>
      <c r="E1" s="73"/>
      <c r="F1" s="73"/>
      <c r="G1" s="73"/>
      <c r="H1" s="73"/>
      <c r="I1" s="73"/>
      <c r="J1" s="74"/>
      <c r="K1" s="74"/>
      <c r="L1" s="74"/>
      <c r="M1" s="74"/>
    </row>
    <row r="2" spans="1:20" ht="15.75" x14ac:dyDescent="0.25">
      <c r="A2" s="75" t="s">
        <v>30</v>
      </c>
      <c r="B2" s="75"/>
      <c r="C2" s="75"/>
      <c r="D2" s="75"/>
      <c r="E2" s="75"/>
      <c r="F2" s="75"/>
      <c r="G2" s="75"/>
      <c r="H2" s="75"/>
      <c r="I2" s="75"/>
      <c r="J2" s="76"/>
      <c r="K2" s="76"/>
      <c r="L2" s="76"/>
      <c r="M2" s="76"/>
    </row>
    <row r="3" spans="1:20" ht="15.75" x14ac:dyDescent="0.25">
      <c r="A3" s="75" t="s">
        <v>33</v>
      </c>
      <c r="B3" s="75"/>
      <c r="C3" s="75"/>
      <c r="D3" s="75"/>
      <c r="E3" s="75"/>
      <c r="F3" s="75"/>
      <c r="G3" s="75"/>
      <c r="H3" s="75"/>
      <c r="I3" s="75"/>
      <c r="J3" s="76"/>
      <c r="K3" s="76"/>
      <c r="L3" s="76"/>
      <c r="M3" s="76"/>
    </row>
    <row r="4" spans="1:20" ht="14.25" x14ac:dyDescent="0.2">
      <c r="A4" s="77"/>
      <c r="B4" s="77"/>
      <c r="C4" s="77"/>
      <c r="D4" s="77"/>
      <c r="E4" s="77"/>
      <c r="F4" s="77"/>
      <c r="G4" s="77"/>
      <c r="H4" s="77"/>
      <c r="I4" s="77"/>
      <c r="J4" s="78"/>
      <c r="K4" s="78"/>
      <c r="L4" s="78"/>
      <c r="M4" s="78"/>
    </row>
    <row r="5" spans="1:20" ht="23.25" x14ac:dyDescent="0.2">
      <c r="A5" s="79" t="s">
        <v>34</v>
      </c>
      <c r="B5" s="79"/>
      <c r="C5" s="79"/>
      <c r="D5" s="79"/>
      <c r="E5" s="79"/>
      <c r="F5" s="79"/>
      <c r="G5" s="79"/>
      <c r="H5" s="79"/>
      <c r="I5" s="79"/>
      <c r="J5" s="80"/>
      <c r="K5" s="80"/>
      <c r="L5" s="80"/>
      <c r="M5" s="80"/>
    </row>
    <row r="6" spans="1:20" ht="18.75" x14ac:dyDescent="0.3">
      <c r="A6" s="51" t="s">
        <v>31</v>
      </c>
      <c r="B6" s="51"/>
      <c r="C6" s="51"/>
      <c r="D6" s="51"/>
      <c r="E6" s="51"/>
      <c r="F6" s="51"/>
      <c r="G6" s="51"/>
      <c r="H6" s="51"/>
      <c r="I6" s="51"/>
      <c r="J6" s="52"/>
      <c r="K6" s="52"/>
      <c r="L6" s="52"/>
      <c r="M6" s="52"/>
    </row>
    <row r="7" spans="1:20" ht="18.75" x14ac:dyDescent="0.3">
      <c r="A7" s="48"/>
      <c r="B7" s="48"/>
      <c r="C7" s="48"/>
      <c r="D7" s="48"/>
      <c r="E7" s="48"/>
      <c r="F7" s="48"/>
      <c r="G7" s="48"/>
      <c r="H7" s="48"/>
      <c r="I7" s="48"/>
      <c r="J7" s="49"/>
      <c r="K7" s="49"/>
      <c r="L7" s="49"/>
      <c r="M7" s="49"/>
    </row>
    <row r="8" spans="1:20" ht="15.75" customHeight="1" x14ac:dyDescent="0.2">
      <c r="D8" s="102" t="s">
        <v>43</v>
      </c>
      <c r="E8" s="102"/>
      <c r="F8" s="102"/>
      <c r="G8" s="102"/>
      <c r="H8" s="102"/>
      <c r="I8" s="100" t="s">
        <v>42</v>
      </c>
      <c r="J8" s="100"/>
      <c r="K8" s="100"/>
      <c r="L8" s="82"/>
      <c r="M8" s="82"/>
    </row>
    <row r="9" spans="1:20" ht="18.75" customHeight="1" thickBot="1" x14ac:dyDescent="0.25">
      <c r="A9" s="50"/>
      <c r="B9" s="50"/>
      <c r="C9" s="50"/>
      <c r="D9" s="103"/>
      <c r="E9" s="103"/>
      <c r="F9" s="103"/>
      <c r="G9" s="103"/>
      <c r="H9" s="103"/>
      <c r="I9" s="101"/>
      <c r="J9" s="101"/>
      <c r="K9" s="101"/>
      <c r="L9" s="83"/>
      <c r="M9" s="83"/>
    </row>
    <row r="10" spans="1:20" ht="19.5" thickBot="1" x14ac:dyDescent="0.3">
      <c r="A10" s="23"/>
      <c r="B10" s="63" t="s">
        <v>1</v>
      </c>
      <c r="C10" s="64"/>
      <c r="D10" s="104" t="s">
        <v>0</v>
      </c>
      <c r="E10" s="105"/>
      <c r="F10" s="105"/>
      <c r="G10" s="105"/>
      <c r="H10" s="105"/>
      <c r="I10" s="105"/>
      <c r="J10" s="105"/>
      <c r="K10" s="106"/>
      <c r="L10" s="84" t="s">
        <v>41</v>
      </c>
      <c r="M10" s="85"/>
      <c r="Q10" s="2"/>
      <c r="R10" s="2"/>
    </row>
    <row r="11" spans="1:20" ht="16.5" thickBot="1" x14ac:dyDescent="0.3">
      <c r="A11" s="24" t="s">
        <v>40</v>
      </c>
      <c r="B11" s="65">
        <v>0</v>
      </c>
      <c r="C11" s="66"/>
      <c r="D11" s="88" t="s">
        <v>36</v>
      </c>
      <c r="E11" s="89"/>
      <c r="F11" s="88" t="s">
        <v>37</v>
      </c>
      <c r="G11" s="89"/>
      <c r="H11" s="88" t="s">
        <v>35</v>
      </c>
      <c r="I11" s="89"/>
      <c r="J11" s="112" t="s">
        <v>38</v>
      </c>
      <c r="K11" s="113"/>
      <c r="L11" s="46"/>
      <c r="M11" s="47"/>
      <c r="Q11" s="2"/>
      <c r="R11" s="2"/>
    </row>
    <row r="12" spans="1:20" ht="13.5" thickBot="1" x14ac:dyDescent="0.25">
      <c r="A12" s="24" t="s">
        <v>39</v>
      </c>
      <c r="B12" s="67">
        <f>SUM(B14:B19)</f>
        <v>31</v>
      </c>
      <c r="C12" s="68"/>
      <c r="D12" s="86">
        <f>SUM(D14:D19)</f>
        <v>21</v>
      </c>
      <c r="E12" s="87"/>
      <c r="F12" s="86">
        <f>SUM(F14:F19)</f>
        <v>18</v>
      </c>
      <c r="G12" s="87"/>
      <c r="H12" s="86">
        <f>SUM(H14:H19)</f>
        <v>31</v>
      </c>
      <c r="I12" s="87"/>
      <c r="J12" s="110">
        <f>SUM(J14:J19)</f>
        <v>70</v>
      </c>
      <c r="K12" s="111"/>
      <c r="L12" s="90">
        <f>SUM(J12+B12)</f>
        <v>101</v>
      </c>
      <c r="M12" s="91"/>
      <c r="Q12" s="4"/>
      <c r="R12" s="3"/>
    </row>
    <row r="13" spans="1:20" ht="16.5" thickBot="1" x14ac:dyDescent="0.3">
      <c r="A13" s="43" t="s">
        <v>2</v>
      </c>
      <c r="B13" s="43" t="s">
        <v>3</v>
      </c>
      <c r="C13" s="43" t="s">
        <v>4</v>
      </c>
      <c r="D13" s="44" t="s">
        <v>3</v>
      </c>
      <c r="E13" s="44" t="s">
        <v>4</v>
      </c>
      <c r="F13" s="44" t="s">
        <v>3</v>
      </c>
      <c r="G13" s="44" t="s">
        <v>4</v>
      </c>
      <c r="H13" s="44" t="s">
        <v>3</v>
      </c>
      <c r="I13" s="44" t="s">
        <v>4</v>
      </c>
      <c r="J13" s="44" t="s">
        <v>3</v>
      </c>
      <c r="K13" s="44" t="s">
        <v>4</v>
      </c>
      <c r="L13" s="43" t="s">
        <v>3</v>
      </c>
      <c r="M13" s="43" t="s">
        <v>4</v>
      </c>
      <c r="Q13" s="2"/>
      <c r="R13" s="2"/>
    </row>
    <row r="14" spans="1:20" ht="16.5" thickBot="1" x14ac:dyDescent="0.3">
      <c r="A14" s="45" t="s">
        <v>5</v>
      </c>
      <c r="B14" s="26">
        <v>3</v>
      </c>
      <c r="C14" s="27">
        <f>(B14/B12)</f>
        <v>9.6774193548387094E-2</v>
      </c>
      <c r="D14" s="45">
        <v>9</v>
      </c>
      <c r="E14" s="25">
        <f>D14/$D$12</f>
        <v>0.42857142857142855</v>
      </c>
      <c r="F14" s="45">
        <v>8</v>
      </c>
      <c r="G14" s="25">
        <f>F14/$F$12</f>
        <v>0.44444444444444442</v>
      </c>
      <c r="H14" s="45">
        <v>9</v>
      </c>
      <c r="I14" s="25">
        <f>H14/$H$12</f>
        <v>0.29032258064516131</v>
      </c>
      <c r="J14" s="26">
        <f t="shared" ref="J14" si="0">SUM($D14,$F14,$H14)</f>
        <v>26</v>
      </c>
      <c r="K14" s="25">
        <f>J14/$J12</f>
        <v>0.37142857142857144</v>
      </c>
      <c r="L14" s="26">
        <f t="shared" ref="L14:L20" si="1">(J14+B14)</f>
        <v>29</v>
      </c>
      <c r="M14" s="28">
        <f>(L14/L12)</f>
        <v>0.28712871287128711</v>
      </c>
      <c r="N14" s="5"/>
      <c r="Q14" s="2"/>
      <c r="R14" s="2"/>
    </row>
    <row r="15" spans="1:20" ht="16.5" thickBot="1" x14ac:dyDescent="0.3">
      <c r="A15" s="45" t="s">
        <v>6</v>
      </c>
      <c r="B15" s="26">
        <v>6</v>
      </c>
      <c r="C15" s="27">
        <f>(B15/B12)</f>
        <v>0.19354838709677419</v>
      </c>
      <c r="D15" s="45">
        <v>5</v>
      </c>
      <c r="E15" s="25">
        <f t="shared" ref="E15:E19" si="2">D15/$D$12</f>
        <v>0.23809523809523808</v>
      </c>
      <c r="F15" s="45">
        <v>5</v>
      </c>
      <c r="G15" s="25">
        <f t="shared" ref="G15:G19" si="3">F15/$F$12</f>
        <v>0.27777777777777779</v>
      </c>
      <c r="H15" s="45">
        <v>5</v>
      </c>
      <c r="I15" s="25">
        <f t="shared" ref="I15:I19" si="4">H15/$H$12</f>
        <v>0.16129032258064516</v>
      </c>
      <c r="J15" s="26">
        <f>SUM($D15,$F15,$H15)</f>
        <v>15</v>
      </c>
      <c r="K15" s="25">
        <f>J15/$J12</f>
        <v>0.21428571428571427</v>
      </c>
      <c r="L15" s="26">
        <f t="shared" si="1"/>
        <v>21</v>
      </c>
      <c r="M15" s="28">
        <f>(L15/L12)</f>
        <v>0.20792079207920791</v>
      </c>
      <c r="N15" s="5"/>
      <c r="Q15" s="2"/>
      <c r="R15" s="2"/>
    </row>
    <row r="16" spans="1:20" ht="16.5" thickBot="1" x14ac:dyDescent="0.3">
      <c r="A16" s="45" t="s">
        <v>7</v>
      </c>
      <c r="B16" s="26">
        <v>3</v>
      </c>
      <c r="C16" s="27">
        <f>(B16/B12)</f>
        <v>9.6774193548387094E-2</v>
      </c>
      <c r="D16" s="45">
        <v>4</v>
      </c>
      <c r="E16" s="25">
        <f t="shared" si="2"/>
        <v>0.19047619047619047</v>
      </c>
      <c r="F16" s="45">
        <v>1</v>
      </c>
      <c r="G16" s="25">
        <f t="shared" si="3"/>
        <v>5.5555555555555552E-2</v>
      </c>
      <c r="H16" s="45">
        <v>8</v>
      </c>
      <c r="I16" s="25">
        <f t="shared" si="4"/>
        <v>0.25806451612903225</v>
      </c>
      <c r="J16" s="26">
        <f t="shared" ref="J16:J19" si="5">SUM($D16,$F16,$H16)</f>
        <v>13</v>
      </c>
      <c r="K16" s="25">
        <f>J16/$J12</f>
        <v>0.18571428571428572</v>
      </c>
      <c r="L16" s="26">
        <f t="shared" si="1"/>
        <v>16</v>
      </c>
      <c r="M16" s="28">
        <f>(L16/L12)</f>
        <v>0.15841584158415842</v>
      </c>
      <c r="N16" s="5"/>
      <c r="Q16" s="2"/>
      <c r="R16" s="4"/>
      <c r="S16" s="6"/>
      <c r="T16" s="6"/>
    </row>
    <row r="17" spans="1:22" ht="16.5" thickBot="1" x14ac:dyDescent="0.3">
      <c r="A17" s="45" t="s">
        <v>8</v>
      </c>
      <c r="B17" s="26">
        <v>4</v>
      </c>
      <c r="C17" s="27">
        <f>(B17/B12)</f>
        <v>0.12903225806451613</v>
      </c>
      <c r="D17" s="45">
        <v>1</v>
      </c>
      <c r="E17" s="25">
        <f t="shared" si="2"/>
        <v>4.7619047619047616E-2</v>
      </c>
      <c r="F17" s="45">
        <v>2</v>
      </c>
      <c r="G17" s="25">
        <f t="shared" si="3"/>
        <v>0.1111111111111111</v>
      </c>
      <c r="H17" s="45">
        <v>7</v>
      </c>
      <c r="I17" s="25">
        <f t="shared" si="4"/>
        <v>0.22580645161290322</v>
      </c>
      <c r="J17" s="26">
        <f t="shared" si="5"/>
        <v>10</v>
      </c>
      <c r="K17" s="25">
        <f>J17/$J12</f>
        <v>0.14285714285714285</v>
      </c>
      <c r="L17" s="26">
        <f t="shared" si="1"/>
        <v>14</v>
      </c>
      <c r="M17" s="28">
        <f>(L17/L12)</f>
        <v>0.13861386138613863</v>
      </c>
      <c r="N17" s="5"/>
      <c r="Q17" s="2"/>
      <c r="R17" s="2"/>
    </row>
    <row r="18" spans="1:22" ht="16.5" thickBot="1" x14ac:dyDescent="0.3">
      <c r="A18" s="45" t="s">
        <v>9</v>
      </c>
      <c r="B18" s="26">
        <v>9</v>
      </c>
      <c r="C18" s="27">
        <f>(B18/B12)</f>
        <v>0.29032258064516131</v>
      </c>
      <c r="D18" s="45">
        <v>1</v>
      </c>
      <c r="E18" s="25">
        <f t="shared" si="2"/>
        <v>4.7619047619047616E-2</v>
      </c>
      <c r="F18" s="45">
        <v>1</v>
      </c>
      <c r="G18" s="25">
        <f t="shared" si="3"/>
        <v>5.5555555555555552E-2</v>
      </c>
      <c r="H18" s="45">
        <v>1</v>
      </c>
      <c r="I18" s="25">
        <f t="shared" si="4"/>
        <v>3.2258064516129031E-2</v>
      </c>
      <c r="J18" s="26">
        <f t="shared" si="5"/>
        <v>3</v>
      </c>
      <c r="K18" s="25">
        <f>J18/$J12</f>
        <v>4.2857142857142858E-2</v>
      </c>
      <c r="L18" s="26">
        <f t="shared" si="1"/>
        <v>12</v>
      </c>
      <c r="M18" s="28">
        <f>(L18/L12)</f>
        <v>0.11881188118811881</v>
      </c>
      <c r="N18" s="5"/>
      <c r="Q18" s="2"/>
      <c r="R18" s="3"/>
    </row>
    <row r="19" spans="1:22" ht="16.5" customHeight="1" thickBot="1" x14ac:dyDescent="0.25">
      <c r="A19" s="45" t="s">
        <v>10</v>
      </c>
      <c r="B19" s="26">
        <v>6</v>
      </c>
      <c r="C19" s="27">
        <f>(B19/B12)</f>
        <v>0.19354838709677419</v>
      </c>
      <c r="D19" s="45">
        <v>1</v>
      </c>
      <c r="E19" s="25">
        <f t="shared" si="2"/>
        <v>4.7619047619047616E-2</v>
      </c>
      <c r="F19" s="45">
        <v>1</v>
      </c>
      <c r="G19" s="25">
        <f t="shared" si="3"/>
        <v>5.5555555555555552E-2</v>
      </c>
      <c r="H19" s="45">
        <v>1</v>
      </c>
      <c r="I19" s="25">
        <f t="shared" si="4"/>
        <v>3.2258064516129031E-2</v>
      </c>
      <c r="J19" s="26">
        <f t="shared" si="5"/>
        <v>3</v>
      </c>
      <c r="K19" s="25">
        <f>J19/$J12</f>
        <v>4.2857142857142858E-2</v>
      </c>
      <c r="L19" s="26">
        <f t="shared" si="1"/>
        <v>9</v>
      </c>
      <c r="M19" s="28">
        <f>(L19/L12)</f>
        <v>8.9108910891089105E-2</v>
      </c>
      <c r="N19" s="5"/>
    </row>
    <row r="20" spans="1:22" ht="16.5" customHeight="1" x14ac:dyDescent="0.2">
      <c r="A20" s="70" t="s">
        <v>22</v>
      </c>
      <c r="B20" s="53">
        <f>SUM($B$14:$B$16)</f>
        <v>12</v>
      </c>
      <c r="C20" s="57">
        <f>B20/B12</f>
        <v>0.38709677419354838</v>
      </c>
      <c r="D20" s="53">
        <f>SUM(D$14:D$16)</f>
        <v>18</v>
      </c>
      <c r="E20" s="57">
        <f>D$20/D$12</f>
        <v>0.8571428571428571</v>
      </c>
      <c r="F20" s="53">
        <f>SUM(F$14:F$16)</f>
        <v>14</v>
      </c>
      <c r="G20" s="57">
        <f>F$20/F$12</f>
        <v>0.77777777777777779</v>
      </c>
      <c r="H20" s="53">
        <f>SUM(H$14:H$16)</f>
        <v>22</v>
      </c>
      <c r="I20" s="57">
        <f>H$20/H$12</f>
        <v>0.70967741935483875</v>
      </c>
      <c r="J20" s="53">
        <f>SUM(J$14:J$16)</f>
        <v>54</v>
      </c>
      <c r="K20" s="57">
        <f>J$20/J$12</f>
        <v>0.77142857142857146</v>
      </c>
      <c r="L20" s="53">
        <f t="shared" si="1"/>
        <v>66</v>
      </c>
      <c r="M20" s="61">
        <f>L20/L12</f>
        <v>0.65346534653465349</v>
      </c>
      <c r="N20" s="5"/>
    </row>
    <row r="21" spans="1:22" ht="22.5" customHeight="1" thickBot="1" x14ac:dyDescent="0.25">
      <c r="A21" s="71"/>
      <c r="B21" s="54"/>
      <c r="C21" s="54"/>
      <c r="D21" s="54"/>
      <c r="E21" s="54"/>
      <c r="F21" s="54"/>
      <c r="G21" s="54"/>
      <c r="H21" s="81"/>
      <c r="I21" s="54"/>
      <c r="J21" s="81"/>
      <c r="K21" s="54"/>
      <c r="L21" s="54"/>
      <c r="M21" s="54"/>
      <c r="N21" s="5"/>
      <c r="Q21" s="10"/>
      <c r="R21" s="9"/>
      <c r="S21" s="9"/>
      <c r="T21" s="10"/>
      <c r="U21" s="9"/>
    </row>
    <row r="22" spans="1:22" ht="16.5" customHeight="1" x14ac:dyDescent="0.2">
      <c r="A22" s="70" t="s">
        <v>23</v>
      </c>
      <c r="B22" s="53">
        <f>SUM(B$17:B$19)</f>
        <v>19</v>
      </c>
      <c r="C22" s="57">
        <f>B22/B12</f>
        <v>0.61290322580645162</v>
      </c>
      <c r="D22" s="53">
        <f>SUM(D$17:D$19)</f>
        <v>3</v>
      </c>
      <c r="E22" s="57">
        <f>D$22/D$12</f>
        <v>0.14285714285714285</v>
      </c>
      <c r="F22" s="53">
        <f>SUM(F$17:F$19)</f>
        <v>4</v>
      </c>
      <c r="G22" s="57">
        <f>F$22/F$12</f>
        <v>0.22222222222222221</v>
      </c>
      <c r="H22" s="53">
        <f>SUM(H$17:H$19)</f>
        <v>9</v>
      </c>
      <c r="I22" s="57">
        <f>H$22/H$12</f>
        <v>0.29032258064516131</v>
      </c>
      <c r="J22" s="53">
        <f>SUM(J$17:J$19)</f>
        <v>16</v>
      </c>
      <c r="K22" s="57">
        <f>J$22/J$12</f>
        <v>0.22857142857142856</v>
      </c>
      <c r="L22" s="53">
        <f>(J22+B22)</f>
        <v>35</v>
      </c>
      <c r="M22" s="61">
        <f>L22/L29</f>
        <v>0.34653465346534651</v>
      </c>
      <c r="N22" s="5"/>
      <c r="Q22" s="8"/>
      <c r="T22" s="8"/>
    </row>
    <row r="23" spans="1:22" ht="21.75" customHeight="1" thickBot="1" x14ac:dyDescent="0.3">
      <c r="A23" s="71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11"/>
      <c r="Q23" s="13"/>
      <c r="R23" s="13"/>
      <c r="S23" s="12"/>
      <c r="T23" s="13"/>
      <c r="U23" s="13"/>
    </row>
    <row r="24" spans="1:22" ht="16.5" customHeight="1" x14ac:dyDescent="0.2">
      <c r="A24" s="70" t="s">
        <v>24</v>
      </c>
      <c r="B24" s="62">
        <f>($B$14*4 +$B$15*3+ $B$16*2+$B$17*1)/($B$12-$B$19)</f>
        <v>1.6</v>
      </c>
      <c r="C24" s="69"/>
      <c r="D24" s="62">
        <f>(D$14*4 +D$15*3+ D$16*2+D$17*1)/(D$12-D$19)</f>
        <v>3</v>
      </c>
      <c r="E24" s="70"/>
      <c r="F24" s="62">
        <f>(F$14*4 +F$15*3+ F$16*2+F$17*1)/(F$12-F$19)</f>
        <v>3</v>
      </c>
      <c r="G24" s="70"/>
      <c r="H24" s="62">
        <f>(H$14*4 +H$15*3+ H$16*2+H$17*1)/(H$12-H$19)</f>
        <v>2.4666666666666668</v>
      </c>
      <c r="I24" s="70"/>
      <c r="J24" s="62">
        <f>(J$14*4 +J$15*3+ J$16*2+J$17*1)/(J$12-J$19)</f>
        <v>2.7611940298507465</v>
      </c>
      <c r="K24" s="69"/>
      <c r="L24" s="62">
        <f>($L$14*4 +$L$15*3+ $L$16*2+$L$17*1)/($L$12-$L$19)</f>
        <v>2.4456521739130435</v>
      </c>
      <c r="M24" s="69"/>
      <c r="N24" s="5"/>
    </row>
    <row r="25" spans="1:22" ht="20.25" customHeight="1" thickBot="1" x14ac:dyDescent="0.25">
      <c r="A25" s="71"/>
      <c r="B25" s="54"/>
      <c r="C25" s="72"/>
      <c r="D25" s="54"/>
      <c r="E25" s="94"/>
      <c r="F25" s="54"/>
      <c r="G25" s="94"/>
      <c r="H25" s="54"/>
      <c r="I25" s="94"/>
      <c r="J25" s="54"/>
      <c r="K25" s="72"/>
      <c r="L25" s="54"/>
      <c r="M25" s="54"/>
      <c r="N25" s="5"/>
    </row>
    <row r="26" spans="1:22" ht="6" customHeight="1" thickBot="1" x14ac:dyDescent="0.25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9"/>
      <c r="N26" s="5"/>
      <c r="O26" s="7"/>
    </row>
    <row r="27" spans="1:22" ht="13.5" customHeight="1" thickBot="1" x14ac:dyDescent="0.25">
      <c r="A27" s="42" t="s">
        <v>26</v>
      </c>
      <c r="B27" s="26">
        <v>2</v>
      </c>
      <c r="C27" s="27">
        <f>B27/$B12</f>
        <v>6.4516129032258063E-2</v>
      </c>
      <c r="D27" s="29">
        <v>1</v>
      </c>
      <c r="E27" s="25">
        <f>$D27/$D12</f>
        <v>4.7619047619047616E-2</v>
      </c>
      <c r="F27" s="29">
        <v>1</v>
      </c>
      <c r="G27" s="25">
        <f>$F27/$F12</f>
        <v>5.5555555555555552E-2</v>
      </c>
      <c r="H27" s="29">
        <v>1</v>
      </c>
      <c r="I27" s="25">
        <f>$H27/$H12</f>
        <v>3.2258064516129031E-2</v>
      </c>
      <c r="J27" s="26">
        <v>1</v>
      </c>
      <c r="K27" s="25">
        <f>$J27/$J12</f>
        <v>1.4285714285714285E-2</v>
      </c>
      <c r="L27" s="26">
        <f>(J27+B27)</f>
        <v>3</v>
      </c>
      <c r="M27" s="28">
        <f>L27/$L12</f>
        <v>2.9702970297029702E-2</v>
      </c>
      <c r="N27" s="5"/>
    </row>
    <row r="28" spans="1:22" s="14" customFormat="1" ht="21.75" thickBot="1" x14ac:dyDescent="0.4">
      <c r="A28" s="58" t="s">
        <v>44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8"/>
      <c r="O28" s="22"/>
      <c r="P28" s="1"/>
      <c r="Q28" s="1"/>
      <c r="R28" s="1"/>
      <c r="S28" s="1"/>
      <c r="T28" s="1"/>
      <c r="U28" s="1"/>
      <c r="V28" s="1"/>
    </row>
    <row r="29" spans="1:22" s="14" customFormat="1" ht="13.5" thickBot="1" x14ac:dyDescent="0.25">
      <c r="A29" s="55" t="s">
        <v>25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35">
        <f>SUM(L14:L19)</f>
        <v>101</v>
      </c>
      <c r="M29" s="36"/>
      <c r="N29" s="8"/>
      <c r="O29" s="7"/>
      <c r="P29" s="15"/>
      <c r="Q29" s="15"/>
      <c r="R29" s="15"/>
      <c r="S29" s="15"/>
      <c r="T29" s="15"/>
      <c r="U29" s="15"/>
      <c r="V29" s="1"/>
    </row>
    <row r="30" spans="1:22" s="14" customFormat="1" ht="13.5" thickBot="1" x14ac:dyDescent="0.25">
      <c r="A30" s="55" t="s">
        <v>27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35">
        <f>L27</f>
        <v>3</v>
      </c>
      <c r="M30" s="36"/>
      <c r="N30" s="8"/>
      <c r="O30" s="7"/>
      <c r="P30" s="15"/>
      <c r="Q30" s="15"/>
      <c r="R30" s="15"/>
      <c r="S30" s="15"/>
      <c r="T30" s="15"/>
      <c r="U30" s="15"/>
      <c r="V30" s="1"/>
    </row>
    <row r="31" spans="1:22" s="14" customFormat="1" ht="13.5" thickBot="1" x14ac:dyDescent="0.25">
      <c r="A31" s="37" t="s">
        <v>11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5">
        <f>L29+L30</f>
        <v>104</v>
      </c>
      <c r="M31" s="36"/>
      <c r="N31" s="8"/>
      <c r="O31" s="7"/>
      <c r="P31" s="15"/>
      <c r="Q31" s="15"/>
      <c r="R31" s="15"/>
      <c r="S31" s="15"/>
      <c r="T31" s="15"/>
      <c r="U31" s="15"/>
      <c r="V31" s="1"/>
    </row>
    <row r="32" spans="1:22" s="14" customFormat="1" ht="13.5" thickBot="1" x14ac:dyDescent="0.25">
      <c r="A32" s="55" t="s">
        <v>28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39">
        <v>45</v>
      </c>
      <c r="M32" s="36"/>
      <c r="N32" s="1"/>
      <c r="O32" s="1"/>
      <c r="P32" s="1"/>
      <c r="Q32" s="1"/>
      <c r="R32" s="1"/>
      <c r="S32" s="1"/>
      <c r="T32" s="1"/>
      <c r="U32" s="1"/>
      <c r="V32" s="1"/>
    </row>
    <row r="33" spans="1:22" s="14" customFormat="1" ht="13.5" thickBot="1" x14ac:dyDescent="0.25">
      <c r="A33" s="55" t="s">
        <v>21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35">
        <f>J12</f>
        <v>70</v>
      </c>
      <c r="M33" s="40">
        <f>L33/L29</f>
        <v>0.69306930693069302</v>
      </c>
      <c r="N33" s="20"/>
      <c r="O33" s="3"/>
      <c r="P33" s="3"/>
      <c r="Q33" s="3"/>
      <c r="R33" s="3"/>
      <c r="S33" s="3"/>
      <c r="T33" s="21"/>
      <c r="U33" s="20"/>
      <c r="V33" s="20"/>
    </row>
    <row r="34" spans="1:22" s="14" customFormat="1" ht="13.5" thickBot="1" x14ac:dyDescent="0.25">
      <c r="A34" s="55" t="s">
        <v>12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39">
        <v>304</v>
      </c>
      <c r="M34" s="36"/>
      <c r="N34" s="1"/>
      <c r="O34" s="9"/>
      <c r="P34" s="6"/>
      <c r="Q34" s="6"/>
      <c r="R34" s="6"/>
      <c r="S34" s="6"/>
      <c r="T34" s="6"/>
      <c r="U34" s="1"/>
      <c r="V34" s="1"/>
    </row>
    <row r="35" spans="1:22" s="14" customFormat="1" ht="13.5" thickBot="1" x14ac:dyDescent="0.25">
      <c r="A35" s="55" t="s">
        <v>13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41">
        <f>(L34/L33)</f>
        <v>4.3428571428571425</v>
      </c>
      <c r="M35" s="36"/>
      <c r="N35" s="6"/>
      <c r="O35" s="6"/>
      <c r="P35" s="1"/>
      <c r="Q35" s="6"/>
      <c r="R35" s="6"/>
      <c r="S35" s="1"/>
      <c r="T35" s="6"/>
      <c r="U35" s="6"/>
      <c r="V35" s="1"/>
    </row>
    <row r="36" spans="1:22" s="14" customFormat="1" thickBot="1" x14ac:dyDescent="0.25">
      <c r="A36" s="55" t="s">
        <v>14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41">
        <f>(L34/L32)</f>
        <v>6.7555555555555555</v>
      </c>
      <c r="M36" s="36"/>
    </row>
    <row r="37" spans="1:22" s="14" customFormat="1" thickBot="1" x14ac:dyDescent="0.25">
      <c r="A37" s="55" t="s">
        <v>32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41">
        <v>4.3</v>
      </c>
      <c r="M37" s="36"/>
    </row>
    <row r="38" spans="1:22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1"/>
      <c r="M38" s="33"/>
      <c r="N38" s="14"/>
      <c r="O38" s="14"/>
      <c r="P38" s="14"/>
      <c r="Q38" s="14"/>
      <c r="R38" s="14"/>
      <c r="S38" s="14"/>
      <c r="T38" s="14"/>
      <c r="U38" s="14"/>
      <c r="V38" s="14"/>
    </row>
    <row r="39" spans="1:22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1"/>
      <c r="M39" s="32"/>
      <c r="N39" s="14"/>
      <c r="O39" s="14"/>
      <c r="P39" s="14"/>
      <c r="Q39" s="14"/>
      <c r="R39" s="14"/>
      <c r="S39" s="14"/>
      <c r="T39" s="14"/>
      <c r="U39" s="14"/>
      <c r="V39" s="14"/>
    </row>
    <row r="40" spans="1:22" ht="26.25" x14ac:dyDescent="0.4">
      <c r="A40" s="97" t="s">
        <v>15</v>
      </c>
      <c r="B40" s="97"/>
      <c r="C40" s="97"/>
      <c r="D40" s="97"/>
      <c r="E40" s="97"/>
      <c r="F40" s="97"/>
      <c r="G40" s="98"/>
      <c r="H40" s="99" t="s">
        <v>16</v>
      </c>
      <c r="I40" s="99"/>
      <c r="J40" s="99" t="s">
        <v>17</v>
      </c>
      <c r="K40" s="99"/>
      <c r="L40" s="33"/>
      <c r="M40" s="33"/>
      <c r="N40" s="14"/>
      <c r="O40" s="14"/>
      <c r="P40" s="14"/>
      <c r="Q40" s="14"/>
      <c r="R40" s="14"/>
      <c r="S40" s="14"/>
      <c r="T40" s="14"/>
      <c r="U40" s="14"/>
      <c r="V40" s="14"/>
    </row>
    <row r="41" spans="1:22" s="17" customFormat="1" ht="19.5" x14ac:dyDescent="0.3">
      <c r="A41" s="95" t="s">
        <v>18</v>
      </c>
      <c r="B41" s="96"/>
      <c r="C41" s="96"/>
      <c r="D41" s="96"/>
      <c r="E41" s="96"/>
      <c r="F41" s="96"/>
      <c r="G41" s="96"/>
      <c r="H41" s="92">
        <f>($J$14*4 +$J$15*3+ $J$16*2+$J$17*1)/($J12-$J19)</f>
        <v>2.7611940298507465</v>
      </c>
      <c r="I41" s="92"/>
      <c r="J41" s="92">
        <v>2.56</v>
      </c>
      <c r="K41" s="92"/>
      <c r="L41" s="34"/>
      <c r="M41" s="34"/>
      <c r="Q41" s="18"/>
      <c r="R41" s="18"/>
    </row>
    <row r="42" spans="1:22" s="17" customFormat="1" ht="19.5" x14ac:dyDescent="0.3">
      <c r="A42" s="95" t="s">
        <v>19</v>
      </c>
      <c r="B42" s="96"/>
      <c r="C42" s="96"/>
      <c r="D42" s="96"/>
      <c r="E42" s="96"/>
      <c r="F42" s="96"/>
      <c r="G42" s="96"/>
      <c r="H42" s="92">
        <f>($B$14*4+$B$15*3+$B$16*2+$B$17*1)/($B$12-$B$19)</f>
        <v>1.6</v>
      </c>
      <c r="I42" s="92"/>
      <c r="J42" s="92">
        <v>1.42</v>
      </c>
      <c r="K42" s="92"/>
      <c r="L42" s="34"/>
      <c r="M42" s="34"/>
    </row>
    <row r="43" spans="1:22" s="17" customFormat="1" ht="19.5" x14ac:dyDescent="0.3">
      <c r="A43" s="95" t="s">
        <v>20</v>
      </c>
      <c r="B43" s="96"/>
      <c r="C43" s="96"/>
      <c r="D43" s="96"/>
      <c r="E43" s="96"/>
      <c r="F43" s="96"/>
      <c r="G43" s="96"/>
      <c r="H43" s="92">
        <f>(H41-H42)</f>
        <v>1.1611940298507464</v>
      </c>
      <c r="I43" s="92"/>
      <c r="J43" s="93">
        <f>(J41-J42)</f>
        <v>1.1400000000000001</v>
      </c>
      <c r="K43" s="93"/>
      <c r="L43" s="34"/>
      <c r="M43" s="34"/>
    </row>
    <row r="44" spans="1:22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16"/>
      <c r="O44" s="16"/>
      <c r="P44" s="16"/>
      <c r="Q44" s="16"/>
      <c r="R44" s="16"/>
      <c r="S44" s="16"/>
      <c r="T44" s="16"/>
      <c r="U44" s="16"/>
      <c r="V44" s="16"/>
    </row>
    <row r="45" spans="1:22" x14ac:dyDescent="0.2">
      <c r="N45" s="16"/>
      <c r="O45" s="16"/>
      <c r="P45" s="16"/>
      <c r="Q45" s="16"/>
      <c r="R45" s="16"/>
      <c r="S45" s="16"/>
      <c r="T45" s="16"/>
      <c r="U45" s="16"/>
      <c r="V45" s="16"/>
    </row>
    <row r="46" spans="1:22" x14ac:dyDescent="0.2">
      <c r="N46" s="16"/>
      <c r="O46" s="16"/>
      <c r="P46" s="16"/>
      <c r="Q46" s="16"/>
      <c r="R46" s="16"/>
      <c r="S46" s="16"/>
      <c r="T46" s="16"/>
      <c r="U46" s="16"/>
      <c r="V46" s="16"/>
    </row>
    <row r="47" spans="1:22" x14ac:dyDescent="0.2">
      <c r="N47" s="16"/>
      <c r="O47" s="16"/>
      <c r="P47" s="16"/>
      <c r="Q47" s="16"/>
      <c r="R47" s="16"/>
      <c r="S47" s="16"/>
      <c r="T47" s="16"/>
      <c r="U47" s="16"/>
      <c r="V47" s="16"/>
    </row>
    <row r="48" spans="1:22" x14ac:dyDescent="0.2">
      <c r="N48" s="19"/>
      <c r="O48" s="16"/>
      <c r="P48" s="16"/>
      <c r="Q48" s="16"/>
      <c r="R48" s="16"/>
      <c r="S48" s="16"/>
      <c r="T48" s="16"/>
      <c r="U48" s="16"/>
      <c r="V48" s="16"/>
    </row>
    <row r="49" spans="14:22" x14ac:dyDescent="0.2">
      <c r="N49" s="19"/>
      <c r="O49" s="16"/>
      <c r="P49" s="16"/>
      <c r="Q49" s="16"/>
      <c r="R49" s="16"/>
      <c r="S49" s="16"/>
      <c r="T49" s="16"/>
      <c r="U49" s="16"/>
      <c r="V49" s="16"/>
    </row>
    <row r="50" spans="14:22" x14ac:dyDescent="0.2">
      <c r="N50" s="16"/>
      <c r="O50" s="16"/>
      <c r="P50" s="16"/>
      <c r="Q50" s="16"/>
      <c r="R50" s="16"/>
      <c r="S50" s="16"/>
      <c r="T50" s="16"/>
      <c r="U50" s="16"/>
      <c r="V50" s="16"/>
    </row>
    <row r="51" spans="14:22" x14ac:dyDescent="0.2">
      <c r="N51" s="16"/>
      <c r="O51" s="16"/>
      <c r="P51" s="16"/>
      <c r="Q51" s="16"/>
      <c r="R51" s="16"/>
      <c r="S51" s="16"/>
      <c r="T51" s="16"/>
      <c r="U51" s="16"/>
      <c r="V51" s="16"/>
    </row>
    <row r="52" spans="14:22" x14ac:dyDescent="0.2">
      <c r="N52" s="16"/>
      <c r="O52" s="16"/>
      <c r="P52" s="16"/>
      <c r="Q52" s="16"/>
      <c r="R52" s="16"/>
      <c r="S52" s="16"/>
      <c r="T52" s="16"/>
      <c r="U52" s="16"/>
      <c r="V52" s="16"/>
    </row>
    <row r="53" spans="14:22" x14ac:dyDescent="0.2">
      <c r="N53" s="16"/>
      <c r="O53" s="16"/>
      <c r="P53" s="16"/>
      <c r="Q53" s="16"/>
      <c r="R53" s="16"/>
      <c r="S53" s="16"/>
      <c r="T53" s="16"/>
      <c r="U53" s="16"/>
      <c r="V53" s="16"/>
    </row>
  </sheetData>
  <mergeCells count="84">
    <mergeCell ref="H42:I42"/>
    <mergeCell ref="A40:G40"/>
    <mergeCell ref="H43:I43"/>
    <mergeCell ref="H40:I40"/>
    <mergeCell ref="I8:K9"/>
    <mergeCell ref="D8:H9"/>
    <mergeCell ref="D10:K10"/>
    <mergeCell ref="A26:M26"/>
    <mergeCell ref="A41:G41"/>
    <mergeCell ref="E22:E23"/>
    <mergeCell ref="E24:E25"/>
    <mergeCell ref="D22:D23"/>
    <mergeCell ref="J40:K40"/>
    <mergeCell ref="J41:K41"/>
    <mergeCell ref="J12:K12"/>
    <mergeCell ref="J11:K11"/>
    <mergeCell ref="J42:K42"/>
    <mergeCell ref="J43:K43"/>
    <mergeCell ref="F24:F25"/>
    <mergeCell ref="H24:H25"/>
    <mergeCell ref="I22:I23"/>
    <mergeCell ref="H22:H23"/>
    <mergeCell ref="G22:G23"/>
    <mergeCell ref="G24:G25"/>
    <mergeCell ref="I24:I25"/>
    <mergeCell ref="F22:F23"/>
    <mergeCell ref="A36:K36"/>
    <mergeCell ref="A37:K37"/>
    <mergeCell ref="A29:K29"/>
    <mergeCell ref="A42:G42"/>
    <mergeCell ref="A43:G43"/>
    <mergeCell ref="H41:I41"/>
    <mergeCell ref="A35:K35"/>
    <mergeCell ref="A20:A21"/>
    <mergeCell ref="B20:B21"/>
    <mergeCell ref="J24:J25"/>
    <mergeCell ref="K24:K25"/>
    <mergeCell ref="B24:B25"/>
    <mergeCell ref="A32:K32"/>
    <mergeCell ref="A24:A25"/>
    <mergeCell ref="A33:K33"/>
    <mergeCell ref="A34:K34"/>
    <mergeCell ref="K22:K23"/>
    <mergeCell ref="B22:B23"/>
    <mergeCell ref="D20:D21"/>
    <mergeCell ref="F20:F21"/>
    <mergeCell ref="E20:E21"/>
    <mergeCell ref="G20:G21"/>
    <mergeCell ref="J20:J21"/>
    <mergeCell ref="J22:J23"/>
    <mergeCell ref="L8:M9"/>
    <mergeCell ref="C20:C21"/>
    <mergeCell ref="L10:M10"/>
    <mergeCell ref="C22:C23"/>
    <mergeCell ref="M22:M23"/>
    <mergeCell ref="H12:I12"/>
    <mergeCell ref="D11:E11"/>
    <mergeCell ref="F11:G11"/>
    <mergeCell ref="H11:I11"/>
    <mergeCell ref="D12:E12"/>
    <mergeCell ref="F12:G12"/>
    <mergeCell ref="L12:M12"/>
    <mergeCell ref="H20:H21"/>
    <mergeCell ref="A1:M1"/>
    <mergeCell ref="A2:M2"/>
    <mergeCell ref="A3:M3"/>
    <mergeCell ref="A4:M4"/>
    <mergeCell ref="A5:M5"/>
    <mergeCell ref="A6:M6"/>
    <mergeCell ref="L20:L21"/>
    <mergeCell ref="A30:K30"/>
    <mergeCell ref="L22:L23"/>
    <mergeCell ref="K20:K21"/>
    <mergeCell ref="A28:M28"/>
    <mergeCell ref="M20:M21"/>
    <mergeCell ref="I20:I21"/>
    <mergeCell ref="D24:D25"/>
    <mergeCell ref="B10:C10"/>
    <mergeCell ref="B11:C11"/>
    <mergeCell ref="B12:C12"/>
    <mergeCell ref="M24:M25"/>
    <mergeCell ref="A22:A23"/>
    <mergeCell ref="L24:L25"/>
    <mergeCell ref="C24:C25"/>
  </mergeCells>
  <phoneticPr fontId="0" type="noConversion"/>
  <pageMargins left="1.08" right="0.75" top="0.98425196850393704" bottom="0.98425196850393704" header="0.511811023622047" footer="0.511811023622047"/>
  <pageSetup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zergers</dc:creator>
  <cp:lastModifiedBy>Cross, Megan Nicole</cp:lastModifiedBy>
  <cp:lastPrinted>2003-06-13T17:42:25Z</cp:lastPrinted>
  <dcterms:created xsi:type="dcterms:W3CDTF">2002-02-22T19:12:19Z</dcterms:created>
  <dcterms:modified xsi:type="dcterms:W3CDTF">2017-07-26T21:23:32Z</dcterms:modified>
</cp:coreProperties>
</file>